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Babbo\Documents\DOCUMENTI BABBO\WELT BUTTEK\2021\AG du 29_04_2022\"/>
    </mc:Choice>
  </mc:AlternateContent>
  <xr:revisionPtr revIDLastSave="0" documentId="13_ncr:1_{57E06E88-181C-4681-94DC-4EC240110B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NEFICE" sheetId="2" r:id="rId1"/>
    <sheet name="VENTES" sheetId="1" r:id="rId2"/>
  </sheets>
  <externalReferences>
    <externalReference r:id="rId3"/>
  </externalReferences>
  <definedNames>
    <definedName name="_xlnm.Print_Area" localSheetId="0">BENEFICE!$A$1:$Y$56</definedName>
    <definedName name="_xlnm.Print_Area" localSheetId="1">VENTES!$A$1:$AD$62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1" l="1"/>
  <c r="V10" i="1"/>
  <c r="U10" i="1"/>
  <c r="W6" i="1"/>
  <c r="W10" i="1" s="1"/>
  <c r="Q6" i="1"/>
  <c r="Q10" i="1" s="1"/>
  <c r="P6" i="1"/>
  <c r="P10" i="1" s="1"/>
  <c r="L10" i="1"/>
  <c r="K10" i="1"/>
  <c r="M6" i="1"/>
  <c r="G8" i="1" s="1"/>
  <c r="F8" i="1"/>
  <c r="E8" i="1"/>
  <c r="H6" i="1"/>
  <c r="R6" i="1" l="1"/>
  <c r="P8" i="1"/>
  <c r="Q8" i="1"/>
  <c r="L8" i="1" l="1"/>
  <c r="K8" i="1"/>
  <c r="L8" i="2" l="1"/>
  <c r="J14" i="2"/>
  <c r="E10" i="2"/>
  <c r="E8" i="2"/>
  <c r="C10" i="2"/>
  <c r="C8" i="2"/>
  <c r="C6" i="2"/>
  <c r="Z10" i="1"/>
  <c r="N4" i="2" l="1"/>
  <c r="L4" i="2"/>
  <c r="J4" i="2"/>
  <c r="AB6" i="1" l="1"/>
  <c r="AA10" i="1"/>
  <c r="V8" i="1" l="1"/>
  <c r="U8" i="1"/>
  <c r="W8" i="1" s="1"/>
  <c r="AA8" i="1"/>
  <c r="Z8" i="1"/>
  <c r="AB8" i="1" s="1"/>
  <c r="AB10" i="1"/>
</calcChain>
</file>

<file path=xl/sharedStrings.xml><?xml version="1.0" encoding="utf-8"?>
<sst xmlns="http://schemas.openxmlformats.org/spreadsheetml/2006/main" count="37" uniqueCount="25">
  <si>
    <t>FACTURES</t>
  </si>
  <si>
    <t>TOTAL</t>
  </si>
  <si>
    <t>VENTES Hors TVA</t>
  </si>
  <si>
    <t>% sur le total de l'année</t>
  </si>
  <si>
    <t>Δ PAR RAPPORT A L'ANNÈE D'AVANT</t>
  </si>
  <si>
    <t>BÉNEFICE</t>
  </si>
  <si>
    <t>RODANGE</t>
  </si>
  <si>
    <t>FRAIS GENERAUX</t>
  </si>
  <si>
    <t>Marchés + Kiosq</t>
  </si>
  <si>
    <t>COMMUNE KÄERJENG</t>
  </si>
  <si>
    <t>COMMUNE SCHIFFLANGE</t>
  </si>
  <si>
    <t>LTPS</t>
  </si>
  <si>
    <t>Abbaye de St. Maurice - Clervaux</t>
  </si>
  <si>
    <t xml:space="preserve">WBF </t>
  </si>
  <si>
    <t xml:space="preserve">WBA </t>
  </si>
  <si>
    <t>Commune Esch/Alzette</t>
  </si>
  <si>
    <t>PANIER DE SANDRINE</t>
  </si>
  <si>
    <t>DONS + ASBL</t>
  </si>
  <si>
    <t>VENTES RODANGE/MARCHES+KIOSK + PANIERS DE SANDRINE +  COMMUNES FAIR TRADE (exemple)</t>
  </si>
  <si>
    <t>BENEFICE ET FRAIS GENERAUX</t>
  </si>
  <si>
    <t>4261,§</t>
  </si>
  <si>
    <t>COMMUNE DE ESCH/ALZETTE</t>
  </si>
  <si>
    <t>Luxembourg Stock Exchange</t>
  </si>
  <si>
    <t>Licé Hubert Clément</t>
  </si>
  <si>
    <t>Bieschbecher atel.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</si>
</sst>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b/>
      <sz val="11"/>
      <color rgb="FF385723"/>
      <name val="Calibri Light"/>
      <family val="2"/>
    </font>
    <font>
      <b/>
      <sz val="12"/>
      <color rgb="FF385723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4" fontId="0" fillId="0" borderId="0" xfId="0" applyNumberFormat="1"/>
    <xf numFmtId="10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164" fontId="0" fillId="0" borderId="0" xfId="0" applyNumberFormat="1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0" fillId="2" borderId="0" xfId="0" applyNumberFormat="1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LU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BENEFICE ET FRAIS GENERAUX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LU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BENEFICE!$C$4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BENEFICE!$B$5:$B$10</c:f>
              <c:strCache>
                <c:ptCount val="6"/>
                <c:pt idx="1">
                  <c:v>BÉNEFICE</c:v>
                </c:pt>
                <c:pt idx="3">
                  <c:v>FRAIS GENERAUX</c:v>
                </c:pt>
                <c:pt idx="5">
                  <c:v>DONS + ASBL</c:v>
                </c:pt>
              </c:strCache>
            </c:strRef>
          </c:cat>
          <c:val>
            <c:numRef>
              <c:f>BENEFICE!$C$5:$C$10</c:f>
              <c:numCache>
                <c:formatCode>#,##0.00</c:formatCode>
                <c:ptCount val="6"/>
                <c:pt idx="1">
                  <c:v>11097.6</c:v>
                </c:pt>
                <c:pt idx="3">
                  <c:v>55996.330000000016</c:v>
                </c:pt>
                <c:pt idx="5">
                  <c:v>26050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3-449F-86DE-3181F0157BC7}"/>
            </c:ext>
          </c:extLst>
        </c:ser>
        <c:ser>
          <c:idx val="1"/>
          <c:order val="1"/>
          <c:tx>
            <c:strRef>
              <c:f>BENEFICE!$D$4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BENEFICE!$B$5:$B$10</c:f>
              <c:strCache>
                <c:ptCount val="6"/>
                <c:pt idx="1">
                  <c:v>BÉNEFICE</c:v>
                </c:pt>
                <c:pt idx="3">
                  <c:v>FRAIS GENERAUX</c:v>
                </c:pt>
                <c:pt idx="5">
                  <c:v>DONS + ASBL</c:v>
                </c:pt>
              </c:strCache>
            </c:strRef>
          </c:cat>
          <c:val>
            <c:numRef>
              <c:f>BENEFICE!$D$5:$D$8</c:f>
              <c:numCache>
                <c:formatCode>#,##0.00</c:formatCode>
                <c:ptCount val="4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03-449F-86DE-3181F0157BC7}"/>
            </c:ext>
          </c:extLst>
        </c:ser>
        <c:ser>
          <c:idx val="2"/>
          <c:order val="2"/>
          <c:tx>
            <c:strRef>
              <c:f>BENEFICE!$E$4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BENEFICE!$B$5:$B$10</c:f>
              <c:strCache>
                <c:ptCount val="6"/>
                <c:pt idx="1">
                  <c:v>BÉNEFICE</c:v>
                </c:pt>
                <c:pt idx="3">
                  <c:v>FRAIS GENERAUX</c:v>
                </c:pt>
                <c:pt idx="5">
                  <c:v>DONS + ASBL</c:v>
                </c:pt>
              </c:strCache>
            </c:strRef>
          </c:cat>
          <c:val>
            <c:numRef>
              <c:f>BENEFICE!$E$5:$E$10</c:f>
              <c:numCache>
                <c:formatCode>#,##0.00</c:formatCode>
                <c:ptCount val="6"/>
                <c:pt idx="1">
                  <c:v>29814.55</c:v>
                </c:pt>
                <c:pt idx="3">
                  <c:v>54072.149999999994</c:v>
                </c:pt>
                <c:pt idx="5">
                  <c:v>27100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03-449F-86DE-3181F0157BC7}"/>
            </c:ext>
          </c:extLst>
        </c:ser>
        <c:ser>
          <c:idx val="3"/>
          <c:order val="3"/>
          <c:tx>
            <c:strRef>
              <c:f>BENEFICE!$F$4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BENEFICE!$B$5:$B$10</c:f>
              <c:strCache>
                <c:ptCount val="6"/>
                <c:pt idx="1">
                  <c:v>BÉNEFICE</c:v>
                </c:pt>
                <c:pt idx="3">
                  <c:v>FRAIS GENERAUX</c:v>
                </c:pt>
                <c:pt idx="5">
                  <c:v>DONS + ASBL</c:v>
                </c:pt>
              </c:strCache>
            </c:strRef>
          </c:cat>
          <c:val>
            <c:numRef>
              <c:f>BENEFICE!$F$5:$F$8</c:f>
              <c:numCache>
                <c:formatCode>#,##0.00</c:formatCode>
                <c:ptCount val="4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CB03-449F-86DE-3181F0157BC7}"/>
            </c:ext>
          </c:extLst>
        </c:ser>
        <c:ser>
          <c:idx val="4"/>
          <c:order val="4"/>
          <c:tx>
            <c:strRef>
              <c:f>BENEFICE!$G$4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BENEFICE!$B$5:$B$10</c:f>
              <c:strCache>
                <c:ptCount val="6"/>
                <c:pt idx="1">
                  <c:v>BÉNEFICE</c:v>
                </c:pt>
                <c:pt idx="3">
                  <c:v>FRAIS GENERAUX</c:v>
                </c:pt>
                <c:pt idx="5">
                  <c:v>DONS + ASBL</c:v>
                </c:pt>
              </c:strCache>
            </c:strRef>
          </c:cat>
          <c:val>
            <c:numRef>
              <c:f>BENEFICE!$G$5:$G$10</c:f>
              <c:numCache>
                <c:formatCode>#,##0.00</c:formatCode>
                <c:ptCount val="6"/>
                <c:pt idx="1">
                  <c:v>12823.07</c:v>
                </c:pt>
                <c:pt idx="3">
                  <c:v>59896.18</c:v>
                </c:pt>
                <c:pt idx="5">
                  <c:v>28700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03-449F-86DE-3181F0157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166"/>
        <c:shape val="box"/>
        <c:axId val="603712048"/>
        <c:axId val="603713032"/>
        <c:axId val="0"/>
        <c:extLst/>
      </c:bar3DChart>
      <c:catAx>
        <c:axId val="60371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L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713032"/>
        <c:crossesAt val="0"/>
        <c:auto val="1"/>
        <c:lblAlgn val="ctr"/>
        <c:lblOffset val="100"/>
        <c:noMultiLvlLbl val="0"/>
      </c:catAx>
      <c:valAx>
        <c:axId val="60371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L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712048"/>
        <c:crosses val="autoZero"/>
        <c:crossBetween val="between"/>
      </c:valAx>
      <c:spPr>
        <a:gradFill>
          <a:gsLst>
            <a:gs pos="43884">
              <a:srgbClr val="FCE9DA"/>
            </a:gs>
            <a:gs pos="0">
              <a:schemeClr val="accent2">
                <a:lumMod val="11000"/>
                <a:lumOff val="89000"/>
              </a:schemeClr>
            </a:gs>
            <a:gs pos="80000">
              <a:schemeClr val="accent4">
                <a:lumMod val="20000"/>
                <a:lumOff val="80000"/>
              </a:schemeClr>
            </a:gs>
            <a:gs pos="100000">
              <a:schemeClr val="accent2">
                <a:lumMod val="45000"/>
                <a:lumOff val="55000"/>
              </a:schemeClr>
            </a:gs>
            <a:gs pos="99000">
              <a:schemeClr val="accent2">
                <a:lumMod val="30000"/>
                <a:lumOff val="70000"/>
              </a:schemeClr>
            </a:gs>
          </a:gsLst>
          <a:lin ang="2700000" scaled="1"/>
        </a:gradFill>
        <a:ln>
          <a:noFill/>
        </a:ln>
        <a:effectLst>
          <a:glow rad="127000">
            <a:schemeClr val="bg1"/>
          </a:glow>
        </a:effectLst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L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fr-LU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2019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07-49DD-AD64-391D039402E4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07-49DD-AD64-391D039402E4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07-49DD-AD64-391D039402E4}"/>
              </c:ext>
            </c:extLst>
          </c:dPt>
          <c:dLbls>
            <c:dLbl>
              <c:idx val="0"/>
              <c:layout>
                <c:manualLayout>
                  <c:x val="0.13724581593292742"/>
                  <c:y val="-1.0415053183927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7-49DD-AD64-391D039402E4}"/>
                </c:ext>
              </c:extLst>
            </c:dLbl>
            <c:dLbl>
              <c:idx val="1"/>
              <c:layout>
                <c:manualLayout>
                  <c:x val="2.1272976505467181E-2"/>
                  <c:y val="-6.903407463361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7-49DD-AD64-391D039402E4}"/>
                </c:ext>
              </c:extLst>
            </c:dLbl>
            <c:dLbl>
              <c:idx val="2"/>
              <c:layout>
                <c:manualLayout>
                  <c:x val="-7.0667729286875577E-2"/>
                  <c:y val="1.2177506795193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7-49DD-AD64-391D039402E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VENTES!$T$4:$V$4</c:f>
              <c:strCache>
                <c:ptCount val="3"/>
                <c:pt idx="1">
                  <c:v>WBA </c:v>
                </c:pt>
                <c:pt idx="2">
                  <c:v>FACTURES</c:v>
                </c:pt>
              </c:strCache>
            </c:strRef>
          </c:cat>
          <c:val>
            <c:numRef>
              <c:f>VENTES!$Y$8:$AA$8</c:f>
              <c:numCache>
                <c:formatCode>0.00%</c:formatCode>
                <c:ptCount val="3"/>
                <c:pt idx="1">
                  <c:v>0.82381544933470485</c:v>
                </c:pt>
                <c:pt idx="2">
                  <c:v>0.17618455066529501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07-49DD-AD64-391D039402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gradFill>
          <a:gsLst>
            <a:gs pos="0">
              <a:schemeClr val="accent2">
                <a:lumMod val="11000"/>
                <a:lumOff val="89000"/>
              </a:schemeClr>
            </a:gs>
            <a:gs pos="53000">
              <a:schemeClr val="accent5">
                <a:lumMod val="20000"/>
                <a:lumOff val="80000"/>
              </a:schemeClr>
            </a:gs>
            <a:gs pos="83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2700000" scaled="1"/>
        </a:gradFill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6.626685262668526E-2"/>
          <c:y val="4.6735380116959067E-2"/>
          <c:w val="0.87186576011157602"/>
          <c:h val="0.806103070175438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BENEFICE!$J$4:$J$5</c:f>
              <c:strCache>
                <c:ptCount val="2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BENEFICE!$I$6:$I$16</c:f>
              <c:strCache>
                <c:ptCount val="11"/>
                <c:pt idx="0">
                  <c:v>RODANGE</c:v>
                </c:pt>
                <c:pt idx="2">
                  <c:v>Marchés + Kiosq</c:v>
                </c:pt>
                <c:pt idx="4">
                  <c:v>COMMUNE KÄERJENG</c:v>
                </c:pt>
                <c:pt idx="6">
                  <c:v>PANIER DE SANDRINE</c:v>
                </c:pt>
                <c:pt idx="8">
                  <c:v>COMMUNE SCHIFFLANGE</c:v>
                </c:pt>
                <c:pt idx="10">
                  <c:v>COMMUNE DE ESCH/ALZETTE</c:v>
                </c:pt>
              </c:strCache>
            </c:strRef>
          </c:cat>
          <c:val>
            <c:numRef>
              <c:f>BENEFICE!$J$6:$J$16</c:f>
              <c:numCache>
                <c:formatCode>#,##0.00</c:formatCode>
                <c:ptCount val="11"/>
                <c:pt idx="0">
                  <c:v>0</c:v>
                </c:pt>
                <c:pt idx="2">
                  <c:v>2531.7199999999998</c:v>
                </c:pt>
                <c:pt idx="4">
                  <c:v>5141.3999999999996</c:v>
                </c:pt>
                <c:pt idx="6">
                  <c:v>11016.34</c:v>
                </c:pt>
                <c:pt idx="8">
                  <c:v>7900.03</c:v>
                </c:pt>
                <c:pt idx="10">
                  <c:v>4644.46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6-41F1-9489-F854469B4B11}"/>
            </c:ext>
          </c:extLst>
        </c:ser>
        <c:ser>
          <c:idx val="1"/>
          <c:order val="1"/>
          <c:tx>
            <c:strRef>
              <c:f>BENEFICE!$K$4:$K$5</c:f>
              <c:strCache>
                <c:ptCount val="2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BENEFICE!$I$6:$I$16</c:f>
              <c:strCache>
                <c:ptCount val="11"/>
                <c:pt idx="0">
                  <c:v>RODANGE</c:v>
                </c:pt>
                <c:pt idx="2">
                  <c:v>Marchés + Kiosq</c:v>
                </c:pt>
                <c:pt idx="4">
                  <c:v>COMMUNE KÄERJENG</c:v>
                </c:pt>
                <c:pt idx="6">
                  <c:v>PANIER DE SANDRINE</c:v>
                </c:pt>
                <c:pt idx="8">
                  <c:v>COMMUNE SCHIFFLANGE</c:v>
                </c:pt>
                <c:pt idx="10">
                  <c:v>COMMUNE DE ESCH/ALZETTE</c:v>
                </c:pt>
              </c:strCache>
            </c:strRef>
          </c:cat>
          <c:val>
            <c:numRef>
              <c:f>BENEFICE!$K$6:$K$16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C036-41F1-9489-F854469B4B11}"/>
            </c:ext>
          </c:extLst>
        </c:ser>
        <c:ser>
          <c:idx val="2"/>
          <c:order val="2"/>
          <c:tx>
            <c:strRef>
              <c:f>BENEFICE!$L$4:$L$5</c:f>
              <c:strCache>
                <c:ptCount val="2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BENEFICE!$I$6:$I$16</c:f>
              <c:strCache>
                <c:ptCount val="11"/>
                <c:pt idx="0">
                  <c:v>RODANGE</c:v>
                </c:pt>
                <c:pt idx="2">
                  <c:v>Marchés + Kiosq</c:v>
                </c:pt>
                <c:pt idx="4">
                  <c:v>COMMUNE KÄERJENG</c:v>
                </c:pt>
                <c:pt idx="6">
                  <c:v>PANIER DE SANDRINE</c:v>
                </c:pt>
                <c:pt idx="8">
                  <c:v>COMMUNE SCHIFFLANGE</c:v>
                </c:pt>
                <c:pt idx="10">
                  <c:v>COMMUNE DE ESCH/ALZETTE</c:v>
                </c:pt>
              </c:strCache>
            </c:strRef>
          </c:cat>
          <c:val>
            <c:numRef>
              <c:f>BENEFICE!$L$6:$L$16</c:f>
              <c:numCache>
                <c:formatCode>#,##0.00</c:formatCode>
                <c:ptCount val="11"/>
                <c:pt idx="0">
                  <c:v>5086</c:v>
                </c:pt>
                <c:pt idx="2">
                  <c:v>669.02</c:v>
                </c:pt>
                <c:pt idx="4">
                  <c:v>5990</c:v>
                </c:pt>
                <c:pt idx="6">
                  <c:v>6422.85</c:v>
                </c:pt>
                <c:pt idx="8">
                  <c:v>7678.33</c:v>
                </c:pt>
                <c:pt idx="10">
                  <c:v>3079.77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6-41F1-9489-F854469B4B11}"/>
            </c:ext>
          </c:extLst>
        </c:ser>
        <c:ser>
          <c:idx val="3"/>
          <c:order val="3"/>
          <c:tx>
            <c:strRef>
              <c:f>BENEFICE!$M$4:$M$5</c:f>
              <c:strCache>
                <c:ptCount val="2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BENEFICE!$I$6:$I$16</c:f>
              <c:strCache>
                <c:ptCount val="11"/>
                <c:pt idx="0">
                  <c:v>RODANGE</c:v>
                </c:pt>
                <c:pt idx="2">
                  <c:v>Marchés + Kiosq</c:v>
                </c:pt>
                <c:pt idx="4">
                  <c:v>COMMUNE KÄERJENG</c:v>
                </c:pt>
                <c:pt idx="6">
                  <c:v>PANIER DE SANDRINE</c:v>
                </c:pt>
                <c:pt idx="8">
                  <c:v>COMMUNE SCHIFFLANGE</c:v>
                </c:pt>
                <c:pt idx="10">
                  <c:v>COMMUNE DE ESCH/ALZETTE</c:v>
                </c:pt>
              </c:strCache>
            </c:strRef>
          </c:cat>
          <c:val>
            <c:numRef>
              <c:f>BENEFICE!$M$6:$M$16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C036-41F1-9489-F854469B4B11}"/>
            </c:ext>
          </c:extLst>
        </c:ser>
        <c:ser>
          <c:idx val="4"/>
          <c:order val="4"/>
          <c:tx>
            <c:strRef>
              <c:f>BENEFICE!$N$4:$N$5</c:f>
              <c:strCache>
                <c:ptCount val="2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BENEFICE!$I$6:$I$16</c:f>
              <c:strCache>
                <c:ptCount val="11"/>
                <c:pt idx="0">
                  <c:v>RODANGE</c:v>
                </c:pt>
                <c:pt idx="2">
                  <c:v>Marchés + Kiosq</c:v>
                </c:pt>
                <c:pt idx="4">
                  <c:v>COMMUNE KÄERJENG</c:v>
                </c:pt>
                <c:pt idx="6">
                  <c:v>PANIER DE SANDRINE</c:v>
                </c:pt>
                <c:pt idx="8">
                  <c:v>COMMUNE SCHIFFLANGE</c:v>
                </c:pt>
                <c:pt idx="10">
                  <c:v>COMMUNE DE ESCH/ALZETTE</c:v>
                </c:pt>
              </c:strCache>
            </c:strRef>
          </c:cat>
          <c:val>
            <c:numRef>
              <c:f>BENEFICE!$N$6:$N$16</c:f>
              <c:numCache>
                <c:formatCode>#,##0.00</c:formatCode>
                <c:ptCount val="11"/>
                <c:pt idx="0">
                  <c:v>4261.7</c:v>
                </c:pt>
                <c:pt idx="2">
                  <c:v>1565.23</c:v>
                </c:pt>
                <c:pt idx="4">
                  <c:v>8385.5</c:v>
                </c:pt>
                <c:pt idx="6">
                  <c:v>4798.5200000000004</c:v>
                </c:pt>
                <c:pt idx="8">
                  <c:v>7532.48</c:v>
                </c:pt>
                <c:pt idx="10">
                  <c:v>3586.48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36-41F1-9489-F854469B4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7"/>
        <c:shape val="box"/>
        <c:axId val="526039832"/>
        <c:axId val="526038848"/>
        <c:axId val="0"/>
      </c:bar3DChart>
      <c:catAx>
        <c:axId val="52603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038848"/>
        <c:crosses val="autoZero"/>
        <c:auto val="1"/>
        <c:lblAlgn val="ctr"/>
        <c:lblOffset val="100"/>
        <c:noMultiLvlLbl val="0"/>
      </c:catAx>
      <c:valAx>
        <c:axId val="52603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03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127000"/>
    </a:effec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gradFill>
          <a:gsLst>
            <a:gs pos="0">
              <a:schemeClr val="accent2">
                <a:lumMod val="11000"/>
                <a:lumOff val="89000"/>
              </a:schemeClr>
            </a:gs>
            <a:gs pos="30000">
              <a:schemeClr val="accent5">
                <a:lumMod val="20000"/>
                <a:lumOff val="80000"/>
              </a:schemeClr>
            </a:gs>
            <a:gs pos="83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2700000" scaled="1"/>
        </a:gra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BENEFICE!$J$32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5D7-48BB-9AB8-B5916F22E67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65D7-48BB-9AB8-B5916F22E67E}"/>
              </c:ext>
            </c:extLst>
          </c:dPt>
          <c:dPt>
            <c:idx val="3"/>
            <c:invertIfNegative val="0"/>
            <c:bubble3D val="0"/>
            <c:spPr>
              <a:solidFill>
                <a:srgbClr val="A66BD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5D7-48BB-9AB8-B5916F22E67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65D7-48BB-9AB8-B5916F22E67E}"/>
              </c:ext>
            </c:extLst>
          </c:dPt>
          <c:cat>
            <c:strRef>
              <c:f>BENEFICE!$I$33:$I$37</c:f>
              <c:strCache>
                <c:ptCount val="5"/>
                <c:pt idx="0">
                  <c:v>Abbaye de St. Maurice - Clervaux</c:v>
                </c:pt>
                <c:pt idx="1">
                  <c:v>Bieschbecher atel.</c:v>
                </c:pt>
                <c:pt idx="2">
                  <c:v>Licé Hubert Clément</c:v>
                </c:pt>
                <c:pt idx="3">
                  <c:v>Luxembourg Stock Exchange</c:v>
                </c:pt>
                <c:pt idx="4">
                  <c:v>LTPS</c:v>
                </c:pt>
              </c:strCache>
            </c:strRef>
          </c:cat>
          <c:val>
            <c:numRef>
              <c:f>BENEFICE!$J$33:$J$37</c:f>
              <c:numCache>
                <c:formatCode>#,##0.00</c:formatCode>
                <c:ptCount val="5"/>
                <c:pt idx="0">
                  <c:v>3509.33</c:v>
                </c:pt>
                <c:pt idx="1">
                  <c:v>3040</c:v>
                </c:pt>
                <c:pt idx="2">
                  <c:v>1740.25</c:v>
                </c:pt>
                <c:pt idx="3">
                  <c:v>3553</c:v>
                </c:pt>
                <c:pt idx="4">
                  <c:v>3056.69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7-48BB-9AB8-B5916F22E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7"/>
        <c:gapDepth val="164"/>
        <c:shape val="box"/>
        <c:axId val="522002440"/>
        <c:axId val="522004080"/>
        <c:axId val="0"/>
      </c:bar3DChart>
      <c:catAx>
        <c:axId val="52200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2004080"/>
        <c:crosses val="autoZero"/>
        <c:auto val="1"/>
        <c:lblAlgn val="ctr"/>
        <c:lblOffset val="100"/>
        <c:noMultiLvlLbl val="0"/>
      </c:catAx>
      <c:valAx>
        <c:axId val="52200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2002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b="1"/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87-4B0F-B945-E90DB47C6DDC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87-4B0F-B945-E90DB47C6DD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087-4B0F-B945-E90DB47C6DDC}"/>
              </c:ext>
            </c:extLst>
          </c:dPt>
          <c:dLbls>
            <c:dLbl>
              <c:idx val="0"/>
              <c:layout>
                <c:manualLayout>
                  <c:x val="8.9279517004074216E-2"/>
                  <c:y val="-6.48111314852766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870F9C-6CB8-4DF4-BB18-7636F066BCD7}" type="VALUE">
                      <a:rPr lang="en-US" sz="1200" b="1"/>
                      <a:pPr>
                        <a:defRPr/>
                      </a:pPr>
                      <a:t>[VALEUR]</a:t>
                    </a:fld>
                    <a:endParaRPr lang="fr-LU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52086016057641"/>
                      <c:h val="6.204580591809584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087-4B0F-B945-E90DB47C6DDC}"/>
                </c:ext>
              </c:extLst>
            </c:dLbl>
            <c:dLbl>
              <c:idx val="1"/>
              <c:layout>
                <c:manualLayout>
                  <c:x val="-0.2475024804205104"/>
                  <c:y val="-7.3922266565994323E-5"/>
                </c:manualLayout>
              </c:layout>
              <c:tx>
                <c:rich>
                  <a:bodyPr/>
                  <a:lstStyle/>
                  <a:p>
                    <a:fld id="{1DBB8799-5759-4224-B5E8-A04DA96B6E67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087-4B0F-B945-E90DB47C6DDC}"/>
                </c:ext>
              </c:extLst>
            </c:dLbl>
            <c:dLbl>
              <c:idx val="2"/>
              <c:layout>
                <c:manualLayout>
                  <c:x val="-0.1023439094241906"/>
                  <c:y val="-3.3726386941358356E-2"/>
                </c:manualLayout>
              </c:layout>
              <c:tx>
                <c:rich>
                  <a:bodyPr/>
                  <a:lstStyle/>
                  <a:p>
                    <a:fld id="{7BE70B43-EEB1-4378-98BD-9FA42C1E1217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087-4B0F-B945-E90DB47C6DD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VENTES!$O$4:$Q$4</c:f>
              <c:strCache>
                <c:ptCount val="3"/>
                <c:pt idx="1">
                  <c:v>WBA </c:v>
                </c:pt>
                <c:pt idx="2">
                  <c:v>FACTURES</c:v>
                </c:pt>
              </c:strCache>
            </c:strRef>
          </c:cat>
          <c:val>
            <c:numRef>
              <c:f>VENTES!$O$8:$Q$8</c:f>
              <c:numCache>
                <c:formatCode>0.00%</c:formatCode>
                <c:ptCount val="3"/>
                <c:pt idx="1">
                  <c:v>0.85966179040578794</c:v>
                </c:pt>
                <c:pt idx="2">
                  <c:v>0.22138345235234866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7-4B0F-B945-E90DB47C6D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82394995531724"/>
          <c:y val="0.9164379247114659"/>
          <c:w val="0.72218051831992847"/>
          <c:h val="6.164426706935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D2-410C-A74D-ED6015ACBA9A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CD2-410C-A74D-ED6015ACBA9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D2-410C-A74D-ED6015ACBA9A}"/>
              </c:ext>
            </c:extLst>
          </c:dPt>
          <c:dLbls>
            <c:dLbl>
              <c:idx val="0"/>
              <c:layout>
                <c:manualLayout>
                  <c:x val="0.11913224680567522"/>
                  <c:y val="-4.2747308555676947E-2"/>
                </c:manualLayout>
              </c:layout>
              <c:tx>
                <c:rich>
                  <a:bodyPr/>
                  <a:lstStyle/>
                  <a:p>
                    <a:fld id="{BF239D18-2CAE-4F9F-BE12-972D8963F283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CD2-410C-A74D-ED6015ACBA9A}"/>
                </c:ext>
              </c:extLst>
            </c:dLbl>
            <c:dLbl>
              <c:idx val="1"/>
              <c:layout>
                <c:manualLayout>
                  <c:x val="0.12007441723124085"/>
                  <c:y val="4.4332750819317812E-2"/>
                </c:manualLayout>
              </c:layout>
              <c:tx>
                <c:rich>
                  <a:bodyPr/>
                  <a:lstStyle/>
                  <a:p>
                    <a:fld id="{42624752-AC3F-4C08-B637-E7B8DC15C41E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CD2-410C-A74D-ED6015ACBA9A}"/>
                </c:ext>
              </c:extLst>
            </c:dLbl>
            <c:dLbl>
              <c:idx val="2"/>
              <c:layout>
                <c:manualLayout>
                  <c:x val="-8.9808989906594694E-2"/>
                  <c:y val="2.7739780294601658E-2"/>
                </c:manualLayout>
              </c:layout>
              <c:tx>
                <c:rich>
                  <a:bodyPr/>
                  <a:lstStyle/>
                  <a:p>
                    <a:fld id="{CC18B418-A90A-4ADB-A8FE-4F1408CA51C2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CD2-410C-A74D-ED6015ACBA9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VENTES!$T$4:$V$4</c:f>
              <c:strCache>
                <c:ptCount val="3"/>
                <c:pt idx="1">
                  <c:v>WBA </c:v>
                </c:pt>
                <c:pt idx="2">
                  <c:v>FACTURES</c:v>
                </c:pt>
              </c:strCache>
            </c:strRef>
          </c:cat>
          <c:val>
            <c:numRef>
              <c:f>VENTES!$T$8:$V$8</c:f>
              <c:numCache>
                <c:formatCode>0.00%</c:formatCode>
                <c:ptCount val="3"/>
                <c:pt idx="1">
                  <c:v>0.76976642220278979</c:v>
                </c:pt>
                <c:pt idx="2">
                  <c:v>0.15316369009508912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2-410C-A74D-ED6015ACB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89315045296758"/>
          <c:y val="0.91005981733958141"/>
          <c:w val="0.79055061665678883"/>
          <c:h val="6.8606843354496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LU" b="1"/>
              <a:t>VENTES HORS TVA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gradFill flip="none" rotWithShape="1">
          <a:gsLst>
            <a:gs pos="0">
              <a:schemeClr val="accent2">
                <a:lumMod val="11000"/>
                <a:lumOff val="89000"/>
              </a:schemeClr>
            </a:gs>
            <a:gs pos="74000">
              <a:schemeClr val="accent2">
                <a:lumMod val="45000"/>
                <a:lumOff val="55000"/>
              </a:schemeClr>
            </a:gs>
            <a:gs pos="83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2700000" scaled="1"/>
          <a:tileRect/>
        </a:gradFill>
        <a:ln>
          <a:noFill/>
        </a:ln>
        <a:effectLst/>
        <a:sp3d/>
      </c:spPr>
    </c:sideWall>
    <c:backWall>
      <c:thickness val="0"/>
      <c:spPr>
        <a:gradFill flip="none" rotWithShape="1">
          <a:gsLst>
            <a:gs pos="0">
              <a:schemeClr val="accent2">
                <a:lumMod val="11000"/>
                <a:lumOff val="89000"/>
              </a:schemeClr>
            </a:gs>
            <a:gs pos="74000">
              <a:schemeClr val="accent2">
                <a:lumMod val="45000"/>
                <a:lumOff val="55000"/>
              </a:schemeClr>
            </a:gs>
            <a:gs pos="83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2700000" scaled="1"/>
          <a:tileRect/>
        </a:gradFill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5.1537403978348863E-2"/>
          <c:y val="0.11460794279760916"/>
          <c:w val="0.93503158259063768"/>
          <c:h val="0.672464585485584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VENTES!$O$3:$AB$4</c:f>
              <c:multiLvlStrCache>
                <c:ptCount val="14"/>
                <c:lvl>
                  <c:pt idx="1">
                    <c:v>WBA </c:v>
                  </c:pt>
                  <c:pt idx="2">
                    <c:v>FACTURES</c:v>
                  </c:pt>
                  <c:pt idx="3">
                    <c:v>TOTAL</c:v>
                  </c:pt>
                  <c:pt idx="6">
                    <c:v>WBA </c:v>
                  </c:pt>
                  <c:pt idx="7">
                    <c:v>FACTURES</c:v>
                  </c:pt>
                  <c:pt idx="8">
                    <c:v>TOTAL</c:v>
                  </c:pt>
                  <c:pt idx="11">
                    <c:v>WBA </c:v>
                  </c:pt>
                  <c:pt idx="12">
                    <c:v>FACTURES</c:v>
                  </c:pt>
                  <c:pt idx="13">
                    <c:v>TOTAL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  <c:pt idx="10">
                    <c:v>2021</c:v>
                  </c:pt>
                </c:lvl>
              </c:multiLvlStrCache>
            </c:multiLvlStrRef>
          </c:cat>
          <c:val>
            <c:numRef>
              <c:f>VENTES!$J$5:$W$5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EAE0-44AC-AE1F-70A9D8ECE3C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EAE0-44AC-AE1F-70A9D8ECE3C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AE0-44AC-AE1F-70A9D8ECE3C6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AE0-44AC-AE1F-70A9D8ECE3C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AE0-44AC-AE1F-70A9D8ECE3C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EAE0-44AC-AE1F-70A9D8ECE3C6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E0-44AC-AE1F-70A9D8ECE3C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EAE0-44AC-AE1F-70A9D8ECE3C6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AE0-44AC-AE1F-70A9D8ECE3C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AE0-44AC-AE1F-70A9D8ECE3C6}"/>
              </c:ext>
            </c:extLst>
          </c:dPt>
          <c:cat>
            <c:multiLvlStrRef>
              <c:f>VENTES!$O$3:$AB$4</c:f>
              <c:multiLvlStrCache>
                <c:ptCount val="14"/>
                <c:lvl>
                  <c:pt idx="1">
                    <c:v>WBA </c:v>
                  </c:pt>
                  <c:pt idx="2">
                    <c:v>FACTURES</c:v>
                  </c:pt>
                  <c:pt idx="3">
                    <c:v>TOTAL</c:v>
                  </c:pt>
                  <c:pt idx="6">
                    <c:v>WBA </c:v>
                  </c:pt>
                  <c:pt idx="7">
                    <c:v>FACTURES</c:v>
                  </c:pt>
                  <c:pt idx="8">
                    <c:v>TOTAL</c:v>
                  </c:pt>
                  <c:pt idx="11">
                    <c:v>WBA </c:v>
                  </c:pt>
                  <c:pt idx="12">
                    <c:v>FACTURES</c:v>
                  </c:pt>
                  <c:pt idx="13">
                    <c:v>TOTAL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  <c:pt idx="10">
                    <c:v>2021</c:v>
                  </c:pt>
                </c:lvl>
              </c:multiLvlStrCache>
            </c:multiLvlStrRef>
          </c:cat>
          <c:val>
            <c:numRef>
              <c:f>VENTES!$O$6:$AB$6</c:f>
              <c:numCache>
                <c:formatCode>#,##0.00</c:formatCode>
                <c:ptCount val="14"/>
                <c:pt idx="1">
                  <c:v>241887.4196288581</c:v>
                </c:pt>
                <c:pt idx="2">
                  <c:v>62291.790371141906</c:v>
                </c:pt>
                <c:pt idx="3">
                  <c:v>304179.21000000002</c:v>
                </c:pt>
                <c:pt idx="6">
                  <c:v>234679.85148426206</c:v>
                </c:pt>
                <c:pt idx="7">
                  <c:v>46695.245476461867</c:v>
                </c:pt>
                <c:pt idx="8">
                  <c:v>281375.09696072392</c:v>
                </c:pt>
                <c:pt idx="11">
                  <c:v>251157.86</c:v>
                </c:pt>
                <c:pt idx="12">
                  <c:v>53713.649999999994</c:v>
                </c:pt>
                <c:pt idx="13">
                  <c:v>304871.51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0-44AC-AE1F-70A9D8ECE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477052528"/>
        <c:axId val="477050232"/>
        <c:axId val="0"/>
      </c:bar3DChart>
      <c:catAx>
        <c:axId val="47705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7050232"/>
        <c:crosses val="autoZero"/>
        <c:auto val="1"/>
        <c:lblAlgn val="ctr"/>
        <c:lblOffset val="100"/>
        <c:noMultiLvlLbl val="0"/>
      </c:catAx>
      <c:valAx>
        <c:axId val="47705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7030A0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705252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2019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3B-4D89-83A0-44B4C8DBDCD9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3B-4D89-83A0-44B4C8DBDCD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3B-4D89-83A0-44B4C8DBDCD9}"/>
              </c:ext>
            </c:extLst>
          </c:dPt>
          <c:dLbls>
            <c:dLbl>
              <c:idx val="0"/>
              <c:layout>
                <c:manualLayout>
                  <c:x val="0.13724581593292742"/>
                  <c:y val="-1.0415053183927483E-2"/>
                </c:manualLayout>
              </c:layout>
              <c:tx>
                <c:rich>
                  <a:bodyPr/>
                  <a:lstStyle/>
                  <a:p>
                    <a:fld id="{D30763BB-DB87-4A89-BE1B-3F42BFABC516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13B-4D89-83A0-44B4C8DBDCD9}"/>
                </c:ext>
              </c:extLst>
            </c:dLbl>
            <c:dLbl>
              <c:idx val="1"/>
              <c:layout>
                <c:manualLayout>
                  <c:x val="2.1272976505467181E-2"/>
                  <c:y val="-6.9034074633611223E-3"/>
                </c:manualLayout>
              </c:layout>
              <c:tx>
                <c:rich>
                  <a:bodyPr/>
                  <a:lstStyle/>
                  <a:p>
                    <a:fld id="{92F0D8A6-11BF-4ADC-B651-BD0BC211B029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13B-4D89-83A0-44B4C8DBDCD9}"/>
                </c:ext>
              </c:extLst>
            </c:dLbl>
            <c:dLbl>
              <c:idx val="2"/>
              <c:layout>
                <c:manualLayout>
                  <c:x val="-7.3906595683636708E-2"/>
                  <c:y val="8.6915422011620194E-3"/>
                </c:manualLayout>
              </c:layout>
              <c:tx>
                <c:rich>
                  <a:bodyPr/>
                  <a:lstStyle/>
                  <a:p>
                    <a:fld id="{4F81B1A2-E87B-48A6-B10C-F703E7A25E0C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13B-4D89-83A0-44B4C8DBDCD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VENTES!$T$4:$V$4</c:f>
              <c:strCache>
                <c:ptCount val="3"/>
                <c:pt idx="1">
                  <c:v>WBA </c:v>
                </c:pt>
                <c:pt idx="2">
                  <c:v>FACTURES</c:v>
                </c:pt>
              </c:strCache>
            </c:strRef>
          </c:cat>
          <c:val>
            <c:numRef>
              <c:f>VENTES!$Y$8:$AA$8</c:f>
              <c:numCache>
                <c:formatCode>0.00%</c:formatCode>
                <c:ptCount val="3"/>
                <c:pt idx="1">
                  <c:v>0.82381544933470485</c:v>
                </c:pt>
                <c:pt idx="2">
                  <c:v>0.17618455066529501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3B-4D89-83A0-44B4C8DBDC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89315045296758"/>
          <c:y val="0.91005981733958141"/>
          <c:w val="0.79055061665678883"/>
          <c:h val="6.8606843354496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b="1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A0-4ADF-B02C-9D2D31791CFC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A0-4ADF-B02C-9D2D31791CF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A0-4ADF-B02C-9D2D31791CFC}"/>
              </c:ext>
            </c:extLst>
          </c:dPt>
          <c:dLbls>
            <c:dLbl>
              <c:idx val="0"/>
              <c:layout>
                <c:manualLayout>
                  <c:x val="8.9279517004074216E-2"/>
                  <c:y val="-6.48111314852766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870F9C-6CB8-4DF4-BB18-7636F066BCD7}" type="VALUE">
                      <a:rPr lang="en-US" sz="1200" b="1"/>
                      <a:pPr>
                        <a:defRPr/>
                      </a:pPr>
                      <a:t>[VALEUR]</a:t>
                    </a:fld>
                    <a:endParaRPr lang="fr-LU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52086016057641"/>
                      <c:h val="6.204580591809584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A0-4ADF-B02C-9D2D31791CFC}"/>
                </c:ext>
              </c:extLst>
            </c:dLbl>
            <c:dLbl>
              <c:idx val="1"/>
              <c:layout>
                <c:manualLayout>
                  <c:x val="-0.2475024804205104"/>
                  <c:y val="-7.3922266565994323E-5"/>
                </c:manualLayout>
              </c:layout>
              <c:tx>
                <c:rich>
                  <a:bodyPr/>
                  <a:lstStyle/>
                  <a:p>
                    <a:fld id="{1DBB8799-5759-4224-B5E8-A04DA96B6E67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1A0-4ADF-B02C-9D2D31791CFC}"/>
                </c:ext>
              </c:extLst>
            </c:dLbl>
            <c:dLbl>
              <c:idx val="2"/>
              <c:layout>
                <c:manualLayout>
                  <c:x val="-0.1023439094241906"/>
                  <c:y val="-3.3726386941358356E-2"/>
                </c:manualLayout>
              </c:layout>
              <c:tx>
                <c:rich>
                  <a:bodyPr/>
                  <a:lstStyle/>
                  <a:p>
                    <a:fld id="{7BE70B43-EEB1-4378-98BD-9FA42C1E1217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1A0-4ADF-B02C-9D2D31791CF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VENTES!$O$4:$Q$4</c:f>
              <c:strCache>
                <c:ptCount val="3"/>
                <c:pt idx="1">
                  <c:v>WBA </c:v>
                </c:pt>
                <c:pt idx="2">
                  <c:v>FACTURES</c:v>
                </c:pt>
              </c:strCache>
            </c:strRef>
          </c:cat>
          <c:val>
            <c:numRef>
              <c:f>VENTES!$O$8:$Q$8</c:f>
              <c:numCache>
                <c:formatCode>0.00%</c:formatCode>
                <c:ptCount val="3"/>
                <c:pt idx="1">
                  <c:v>0.85966179040578794</c:v>
                </c:pt>
                <c:pt idx="2">
                  <c:v>0.22138345235234866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A0-4ADF-B02C-9D2D31791CF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82394995531724"/>
          <c:y val="0.9164379247114659"/>
          <c:w val="0.72218051831992847"/>
          <c:h val="6.164426706935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5A-44C4-A1E1-B121D978CD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5A-44C4-A1E1-B121D978CDF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5A-44C4-A1E1-B121D978CDFA}"/>
              </c:ext>
            </c:extLst>
          </c:dPt>
          <c:dLbls>
            <c:dLbl>
              <c:idx val="0"/>
              <c:layout>
                <c:manualLayout>
                  <c:x val="0.11913224680567522"/>
                  <c:y val="-4.2747308555676947E-2"/>
                </c:manualLayout>
              </c:layout>
              <c:tx>
                <c:rich>
                  <a:bodyPr/>
                  <a:lstStyle/>
                  <a:p>
                    <a:fld id="{BF239D18-2CAE-4F9F-BE12-972D8963F283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55A-44C4-A1E1-B121D978CDFA}"/>
                </c:ext>
              </c:extLst>
            </c:dLbl>
            <c:dLbl>
              <c:idx val="1"/>
              <c:layout>
                <c:manualLayout>
                  <c:x val="0.12007441723124085"/>
                  <c:y val="4.4332750819317812E-2"/>
                </c:manualLayout>
              </c:layout>
              <c:tx>
                <c:rich>
                  <a:bodyPr/>
                  <a:lstStyle/>
                  <a:p>
                    <a:fld id="{42624752-AC3F-4C08-B637-E7B8DC15C41E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5A-44C4-A1E1-B121D978CDFA}"/>
                </c:ext>
              </c:extLst>
            </c:dLbl>
            <c:dLbl>
              <c:idx val="2"/>
              <c:layout>
                <c:manualLayout>
                  <c:x val="-8.9808989906594694E-2"/>
                  <c:y val="2.7739780294601658E-2"/>
                </c:manualLayout>
              </c:layout>
              <c:tx>
                <c:rich>
                  <a:bodyPr/>
                  <a:lstStyle/>
                  <a:p>
                    <a:fld id="{CC18B418-A90A-4ADB-A8FE-4F1408CA51C2}" type="VALUE">
                      <a:rPr lang="en-US" sz="1200" b="1"/>
                      <a:pPr/>
                      <a:t>[VALEUR]</a:t>
                    </a:fld>
                    <a:endParaRPr lang="fr-LU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55A-44C4-A1E1-B121D978CDF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VENTES!$T$4:$V$4</c:f>
              <c:strCache>
                <c:ptCount val="3"/>
                <c:pt idx="1">
                  <c:v>WBA </c:v>
                </c:pt>
                <c:pt idx="2">
                  <c:v>FACTURES</c:v>
                </c:pt>
              </c:strCache>
            </c:strRef>
          </c:cat>
          <c:val>
            <c:numRef>
              <c:f>VENTES!$T$8:$V$8</c:f>
              <c:numCache>
                <c:formatCode>0.00%</c:formatCode>
                <c:ptCount val="3"/>
                <c:pt idx="1">
                  <c:v>0.76976642220278979</c:v>
                </c:pt>
                <c:pt idx="2">
                  <c:v>0.15316369009508912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5A-44C4-A1E1-B121D978C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189315045296758"/>
          <c:y val="0.91005981733958141"/>
          <c:w val="0.79055061665678883"/>
          <c:h val="6.8606843354496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</xdr:colOff>
      <xdr:row>15</xdr:row>
      <xdr:rowOff>114300</xdr:rowOff>
    </xdr:from>
    <xdr:to>
      <xdr:col>7</xdr:col>
      <xdr:colOff>42862</xdr:colOff>
      <xdr:row>30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11</xdr:col>
      <xdr:colOff>490537</xdr:colOff>
      <xdr:row>16</xdr:row>
      <xdr:rowOff>147637</xdr:rowOff>
    </xdr:from>
    <xdr:to>
      <xdr:col>25</xdr:col>
      <xdr:colOff>560137</xdr:colOff>
      <xdr:row>38</xdr:row>
      <xdr:rowOff>60637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F5A045-6391-4E54-B15B-F8A93FEB79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90486</xdr:colOff>
      <xdr:row>38</xdr:row>
      <xdr:rowOff>128585</xdr:rowOff>
    </xdr:from>
    <xdr:to>
      <xdr:col>8</xdr:col>
      <xdr:colOff>1419225</xdr:colOff>
      <xdr:row>55</xdr:row>
      <xdr:rowOff>130085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CFBE30-AAF8-4277-B769-C04E117BAB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485774</xdr:colOff>
      <xdr:row>14</xdr:row>
      <xdr:rowOff>19050</xdr:rowOff>
    </xdr:from>
    <xdr:to>
      <xdr:col>18</xdr:col>
      <xdr:colOff>19049</xdr:colOff>
      <xdr:row>32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19051</xdr:colOff>
      <xdr:row>14</xdr:row>
      <xdr:rowOff>19051</xdr:rowOff>
    </xdr:from>
    <xdr:to>
      <xdr:col>23</xdr:col>
      <xdr:colOff>600076</xdr:colOff>
      <xdr:row>32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DF9DB2-6E7A-4DA2-9CA1-5033CA64C5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847725</xdr:colOff>
      <xdr:row>40</xdr:row>
      <xdr:rowOff>14287</xdr:rowOff>
    </xdr:from>
    <xdr:to>
      <xdr:col>22</xdr:col>
      <xdr:colOff>581025</xdr:colOff>
      <xdr:row>61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835D70-940E-4EA2-A560-9FEACB8FB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539749</xdr:colOff>
      <xdr:row>14</xdr:row>
      <xdr:rowOff>0</xdr:rowOff>
    </xdr:from>
    <xdr:to>
      <xdr:col>30</xdr:col>
      <xdr:colOff>198436</xdr:colOff>
      <xdr:row>33</xdr:row>
      <xdr:rowOff>23812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3830FEE2-09A6-4882-ABC8-D84385353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471486</xdr:colOff>
      <xdr:row>14</xdr:row>
      <xdr:rowOff>20637</xdr:rowOff>
    </xdr:from>
    <xdr:to>
      <xdr:col>18</xdr:col>
      <xdr:colOff>4761</xdr:colOff>
      <xdr:row>32</xdr:row>
      <xdr:rowOff>182562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id="{54B27A32-C74F-48DD-8DFF-5A467837F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4763</xdr:colOff>
      <xdr:row>14</xdr:row>
      <xdr:rowOff>20638</xdr:rowOff>
    </xdr:from>
    <xdr:to>
      <xdr:col>23</xdr:col>
      <xdr:colOff>585788</xdr:colOff>
      <xdr:row>32</xdr:row>
      <xdr:rowOff>163512</xdr:rowOff>
    </xdr:to>
    <xdr:graphicFrame macro="">
      <xdr:nvGraphicFramePr>
        <xdr:cNvPr id="12" name="Chart 2">
          <a:extLst>
            <a:ext uri="{FF2B5EF4-FFF2-40B4-BE49-F238E27FC236}">
              <a16:creationId xmlns:a16="http://schemas.microsoft.com/office/drawing/2014/main" id="{1184F233-9497-4B30-B700-A420060BA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525461</xdr:colOff>
      <xdr:row>14</xdr:row>
      <xdr:rowOff>1587</xdr:rowOff>
    </xdr:from>
    <xdr:to>
      <xdr:col>30</xdr:col>
      <xdr:colOff>184148</xdr:colOff>
      <xdr:row>33</xdr:row>
      <xdr:rowOff>25399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814980E6-4CDA-4C28-9C7F-714FCE6E5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tails 2012  évaluation bén"/>
      <sheetName val="Pr et p 2014 PCN RCS "/>
      <sheetName val="Profits et pertes 2014"/>
      <sheetName val="Profits et pertes 2015"/>
      <sheetName val="Pr et p 2015 PCN RCS"/>
      <sheetName val="Pr et p 2016 PCN RCS"/>
      <sheetName val="Profit et pertes 2017 PCN RCS"/>
      <sheetName val="Profit et pertes 2018 PCN RCS"/>
      <sheetName val="Profit et pertes 2019 PCN RCS"/>
      <sheetName val="Profit et perte 2020 PCN RCS"/>
      <sheetName val="RECAP 2019"/>
      <sheetName val="graphiques 2019"/>
      <sheetName val="RECAP 2018"/>
      <sheetName val="RECAP 2017"/>
      <sheetName val="RECAP 2016"/>
      <sheetName val="2012 à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4">
          <cell r="C24">
            <v>11050</v>
          </cell>
        </row>
        <row r="46">
          <cell r="C46">
            <v>11097.6</v>
          </cell>
        </row>
        <row r="53">
          <cell r="C53">
            <v>55996.330000000016</v>
          </cell>
        </row>
      </sheetData>
      <sheetData sheetId="9" refreshError="1">
        <row r="24">
          <cell r="C24">
            <v>6100</v>
          </cell>
        </row>
        <row r="54">
          <cell r="C54">
            <v>54072.149999999994</v>
          </cell>
        </row>
      </sheetData>
      <sheetData sheetId="10" refreshError="1">
        <row r="41">
          <cell r="M41">
            <v>241887.4196288581</v>
          </cell>
        </row>
        <row r="42">
          <cell r="T42">
            <v>62291.790371141906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45"/>
  <sheetViews>
    <sheetView topLeftCell="A27" zoomScaleNormal="100" workbookViewId="0">
      <selection activeCell="J36" sqref="J36"/>
    </sheetView>
  </sheetViews>
  <sheetFormatPr baseColWidth="10" defaultColWidth="9.140625" defaultRowHeight="15" x14ac:dyDescent="0.25"/>
  <cols>
    <col min="2" max="2" width="23" customWidth="1"/>
    <col min="9" max="9" width="30.7109375" bestFit="1" customWidth="1"/>
  </cols>
  <sheetData>
    <row r="2" spans="2:22" s="12" customFormat="1" ht="15.75" x14ac:dyDescent="0.25">
      <c r="B2" s="17" t="s">
        <v>19</v>
      </c>
      <c r="I2" s="16" t="s">
        <v>18</v>
      </c>
    </row>
    <row r="3" spans="2:22" ht="15.75" x14ac:dyDescent="0.25">
      <c r="B3" s="17"/>
    </row>
    <row r="4" spans="2:22" x14ac:dyDescent="0.25">
      <c r="B4" s="4"/>
      <c r="C4" s="12">
        <v>2019</v>
      </c>
      <c r="D4" s="12"/>
      <c r="E4" s="12">
        <v>2020</v>
      </c>
      <c r="F4" s="4"/>
      <c r="G4" s="4">
        <v>2021</v>
      </c>
      <c r="H4" s="4"/>
      <c r="I4" s="4"/>
      <c r="J4" s="4">
        <f>C4</f>
        <v>2019</v>
      </c>
      <c r="K4" s="4"/>
      <c r="L4" s="4">
        <f>E4</f>
        <v>2020</v>
      </c>
      <c r="M4" s="4"/>
      <c r="N4" s="4">
        <f>G4</f>
        <v>2021</v>
      </c>
      <c r="O4" s="4"/>
      <c r="P4" s="4"/>
      <c r="Q4" s="4"/>
      <c r="R4" s="4"/>
      <c r="S4" s="4"/>
      <c r="T4" s="4"/>
      <c r="U4" s="4"/>
      <c r="V4" s="4"/>
    </row>
    <row r="5" spans="2:22" x14ac:dyDescent="0.25">
      <c r="C5" s="12"/>
      <c r="E5" s="12"/>
    </row>
    <row r="6" spans="2:22" x14ac:dyDescent="0.25">
      <c r="B6" s="4" t="s">
        <v>5</v>
      </c>
      <c r="C6" s="13">
        <f>'[1]Profit et pertes 2019 PCN RCS'!$C$46</f>
        <v>11097.6</v>
      </c>
      <c r="D6" s="13"/>
      <c r="E6" s="13">
        <v>29814.55</v>
      </c>
      <c r="F6" s="5"/>
      <c r="G6" s="5">
        <v>12823.07</v>
      </c>
      <c r="H6" s="5"/>
      <c r="I6" s="4" t="s">
        <v>6</v>
      </c>
      <c r="J6" s="15" t="s">
        <v>20</v>
      </c>
      <c r="K6" s="12"/>
      <c r="L6" s="13">
        <v>5086</v>
      </c>
      <c r="M6" s="4"/>
      <c r="N6" s="5">
        <v>4261.7</v>
      </c>
      <c r="O6" s="5"/>
      <c r="P6" s="4"/>
      <c r="Q6" s="5"/>
      <c r="R6" s="4"/>
      <c r="S6" s="5"/>
      <c r="T6" s="5"/>
      <c r="U6" s="5"/>
      <c r="V6" s="5"/>
    </row>
    <row r="7" spans="2:22" x14ac:dyDescent="0.25">
      <c r="B7" s="4"/>
      <c r="C7" s="13"/>
      <c r="D7" s="13"/>
      <c r="E7" s="13"/>
      <c r="F7" s="5"/>
      <c r="G7" s="5"/>
      <c r="H7" s="5"/>
      <c r="I7" s="4"/>
      <c r="J7" s="15"/>
      <c r="K7" s="12"/>
      <c r="L7" s="13"/>
      <c r="M7" s="4"/>
      <c r="N7" s="5"/>
      <c r="O7" s="5"/>
      <c r="P7" s="4"/>
      <c r="Q7" s="5"/>
      <c r="R7" s="4"/>
      <c r="S7" s="5"/>
      <c r="T7" s="5"/>
      <c r="U7" s="5"/>
      <c r="V7" s="5"/>
    </row>
    <row r="8" spans="2:22" x14ac:dyDescent="0.25">
      <c r="B8" s="4" t="s">
        <v>7</v>
      </c>
      <c r="C8" s="13">
        <f>'[1]Profit et pertes 2019 PCN RCS'!$C$53</f>
        <v>55996.330000000016</v>
      </c>
      <c r="D8" s="13"/>
      <c r="E8" s="13">
        <f>'[1]Profit et perte 2020 PCN RCS'!$C$54</f>
        <v>54072.149999999994</v>
      </c>
      <c r="F8" s="5"/>
      <c r="G8" s="5">
        <v>59896.18</v>
      </c>
      <c r="H8" s="5"/>
      <c r="I8" s="4" t="s">
        <v>8</v>
      </c>
      <c r="J8" s="15">
        <v>2531.7199999999998</v>
      </c>
      <c r="K8" s="13"/>
      <c r="L8" s="13">
        <f>218.97+167+283.05</f>
        <v>669.02</v>
      </c>
      <c r="M8" s="5"/>
      <c r="N8" s="5">
        <v>1565.23</v>
      </c>
      <c r="O8" s="5"/>
      <c r="P8" s="4"/>
      <c r="Q8" s="5"/>
      <c r="R8" s="4"/>
      <c r="S8" s="5"/>
      <c r="T8" s="5"/>
      <c r="U8" s="5"/>
      <c r="V8" s="5"/>
    </row>
    <row r="9" spans="2:22" x14ac:dyDescent="0.25">
      <c r="B9" s="4"/>
      <c r="C9" s="12"/>
      <c r="D9" s="12"/>
      <c r="E9" s="12"/>
      <c r="F9" s="4"/>
      <c r="G9" s="4"/>
      <c r="H9" s="5"/>
      <c r="I9" s="4"/>
      <c r="J9" s="15"/>
      <c r="K9" s="12"/>
      <c r="L9" s="13"/>
      <c r="M9" s="4"/>
      <c r="N9" s="5"/>
      <c r="O9" s="5"/>
      <c r="P9" s="4"/>
      <c r="Q9" s="5"/>
      <c r="R9" s="4"/>
      <c r="S9" s="5"/>
      <c r="T9" s="5"/>
      <c r="U9" s="5"/>
      <c r="V9" s="5"/>
    </row>
    <row r="10" spans="2:22" x14ac:dyDescent="0.25">
      <c r="B10" s="4" t="s">
        <v>17</v>
      </c>
      <c r="C10" s="13">
        <f>'[1]Profit et pertes 2019 PCN RCS'!$C$24+15000</f>
        <v>26050</v>
      </c>
      <c r="D10" s="12"/>
      <c r="E10" s="13">
        <f>'[1]Profit et perte 2020 PCN RCS'!$C$24+21000</f>
        <v>27100</v>
      </c>
      <c r="F10" s="4"/>
      <c r="G10" s="13">
        <v>28700</v>
      </c>
      <c r="H10" s="5"/>
      <c r="I10" s="4" t="s">
        <v>9</v>
      </c>
      <c r="J10" s="15">
        <v>5141.3999999999996</v>
      </c>
      <c r="K10" s="12"/>
      <c r="L10" s="13">
        <v>5990</v>
      </c>
      <c r="M10" s="4"/>
      <c r="N10" s="5">
        <v>8385.5</v>
      </c>
      <c r="O10" s="5"/>
      <c r="P10" s="4"/>
      <c r="Q10" s="5"/>
      <c r="R10" s="4"/>
      <c r="S10" s="5"/>
      <c r="T10" s="5"/>
      <c r="U10" s="5"/>
      <c r="V10" s="5"/>
    </row>
    <row r="11" spans="2:22" s="12" customFormat="1" x14ac:dyDescent="0.25">
      <c r="H11" s="13"/>
      <c r="J11" s="15"/>
      <c r="L11" s="13"/>
      <c r="N11" s="13"/>
      <c r="O11" s="13"/>
      <c r="Q11" s="13"/>
      <c r="S11" s="13"/>
      <c r="T11" s="13"/>
      <c r="U11" s="13"/>
      <c r="V11" s="13"/>
    </row>
    <row r="12" spans="2:22" s="12" customFormat="1" x14ac:dyDescent="0.25">
      <c r="H12" s="13"/>
      <c r="I12" s="12" t="s">
        <v>16</v>
      </c>
      <c r="J12" s="15">
        <v>11016.34</v>
      </c>
      <c r="L12" s="13">
        <v>6422.85</v>
      </c>
      <c r="N12" s="13">
        <v>4798.5200000000004</v>
      </c>
      <c r="O12" s="13"/>
      <c r="Q12" s="13"/>
      <c r="S12" s="13"/>
      <c r="T12" s="13"/>
      <c r="U12" s="13"/>
      <c r="V12" s="13"/>
    </row>
    <row r="13" spans="2:22" x14ac:dyDescent="0.25">
      <c r="B13" s="4"/>
      <c r="C13" s="5"/>
      <c r="D13" s="5"/>
      <c r="E13" s="5"/>
      <c r="F13" s="5"/>
      <c r="G13" s="5"/>
      <c r="H13" s="5"/>
      <c r="I13" s="4"/>
      <c r="J13" s="15"/>
      <c r="K13" s="12"/>
      <c r="L13" s="13"/>
      <c r="M13" s="4"/>
      <c r="N13" s="5"/>
      <c r="O13" s="5"/>
      <c r="P13" s="4"/>
      <c r="Q13" s="5"/>
      <c r="R13" s="5"/>
      <c r="S13" s="5"/>
      <c r="T13" s="5"/>
      <c r="U13" s="5"/>
      <c r="V13" s="5"/>
    </row>
    <row r="14" spans="2:22" x14ac:dyDescent="0.25">
      <c r="B14" s="4"/>
      <c r="C14" s="5"/>
      <c r="D14" s="5"/>
      <c r="E14" s="5"/>
      <c r="F14" s="5"/>
      <c r="G14" s="5"/>
      <c r="H14" s="5"/>
      <c r="I14" s="4" t="s">
        <v>10</v>
      </c>
      <c r="J14" s="15">
        <f>8268.16-368.13</f>
        <v>7900.03</v>
      </c>
      <c r="K14" s="12"/>
      <c r="L14" s="13">
        <v>7678.33</v>
      </c>
      <c r="M14" s="4"/>
      <c r="N14" s="5">
        <v>7532.48</v>
      </c>
      <c r="O14" s="5"/>
      <c r="P14" s="5"/>
      <c r="Q14" s="5"/>
      <c r="R14" s="5"/>
      <c r="S14" s="5"/>
      <c r="T14" s="5"/>
      <c r="U14" s="5"/>
      <c r="V14" s="5"/>
    </row>
    <row r="15" spans="2:22" x14ac:dyDescent="0.25">
      <c r="B15" s="4"/>
      <c r="C15" s="5"/>
      <c r="D15" s="5"/>
      <c r="E15" s="5"/>
      <c r="F15" s="5"/>
      <c r="G15" s="5"/>
      <c r="H15" s="5"/>
      <c r="I15" s="5"/>
      <c r="J15" s="15"/>
      <c r="K15" s="13"/>
      <c r="L15" s="13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x14ac:dyDescent="0.25">
      <c r="B16" s="4"/>
      <c r="C16" s="5"/>
      <c r="D16" s="5"/>
      <c r="E16" s="5"/>
      <c r="F16" s="5"/>
      <c r="G16" s="5"/>
      <c r="H16" s="5"/>
      <c r="I16" s="5" t="s">
        <v>21</v>
      </c>
      <c r="J16" s="15">
        <v>4644.46</v>
      </c>
      <c r="K16" s="13"/>
      <c r="L16" s="15">
        <v>3079.77</v>
      </c>
      <c r="M16" s="5"/>
      <c r="N16" s="15">
        <v>3586.48</v>
      </c>
      <c r="O16" s="5"/>
      <c r="P16" s="5"/>
      <c r="Q16" s="5"/>
      <c r="R16" s="5"/>
      <c r="S16" s="5"/>
      <c r="T16" s="5"/>
      <c r="U16" s="5"/>
      <c r="V16" s="5"/>
    </row>
    <row r="17" spans="2:22" x14ac:dyDescent="0.25">
      <c r="B17" s="4"/>
      <c r="C17" s="5"/>
      <c r="D17" s="5"/>
      <c r="E17" s="5"/>
      <c r="F17" s="5"/>
      <c r="G17" s="5"/>
      <c r="H17" s="5"/>
      <c r="I17" s="5"/>
      <c r="J17" s="11"/>
      <c r="K17" s="11"/>
      <c r="L17" s="11"/>
      <c r="M17" s="11"/>
      <c r="N17" s="11"/>
      <c r="O17" s="5"/>
      <c r="P17" s="5"/>
      <c r="Q17" s="5"/>
      <c r="R17" s="5"/>
      <c r="S17" s="5"/>
      <c r="T17" s="5"/>
      <c r="U17" s="5"/>
      <c r="V17" s="5"/>
    </row>
    <row r="18" spans="2:22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25">
      <c r="B19" s="4"/>
      <c r="C19" s="5"/>
      <c r="D19" s="5"/>
      <c r="E19" s="5"/>
      <c r="F19" s="5"/>
      <c r="G19" s="5"/>
      <c r="H19" s="5"/>
      <c r="I19" s="5"/>
      <c r="J19" s="10"/>
      <c r="K19" s="9"/>
      <c r="L19" s="10"/>
      <c r="M19" s="9"/>
      <c r="N19" s="10"/>
      <c r="O19" s="5"/>
      <c r="P19" s="11"/>
      <c r="Q19" s="11"/>
      <c r="R19" s="11"/>
      <c r="S19" s="11"/>
      <c r="T19" s="11"/>
      <c r="U19" s="5"/>
      <c r="V19" s="5"/>
    </row>
    <row r="20" spans="2:22" x14ac:dyDescent="0.25">
      <c r="C20" s="5"/>
      <c r="D20" s="5"/>
      <c r="E20" s="5"/>
      <c r="F20" s="5"/>
      <c r="G20" s="5"/>
      <c r="H20" s="5"/>
      <c r="I20" s="5"/>
      <c r="J20" s="9"/>
      <c r="K20" s="9"/>
      <c r="L20" s="10"/>
      <c r="M20" s="9"/>
      <c r="N20" s="10"/>
      <c r="O20" s="5"/>
      <c r="U20" s="5"/>
      <c r="V20" s="5"/>
    </row>
    <row r="21" spans="2:22" x14ac:dyDescent="0.25">
      <c r="C21" s="5"/>
      <c r="D21" s="5"/>
      <c r="E21" s="5"/>
      <c r="F21" s="5"/>
      <c r="G21" s="5"/>
      <c r="H21" s="5"/>
      <c r="I21" s="5"/>
      <c r="J21" s="10"/>
      <c r="K21" s="10"/>
      <c r="L21" s="10"/>
      <c r="M21" s="10"/>
      <c r="N21" s="10"/>
      <c r="O21" s="5"/>
      <c r="P21" s="13"/>
      <c r="Q21" s="12"/>
      <c r="R21" s="13"/>
      <c r="S21" s="12"/>
      <c r="T21" s="13"/>
      <c r="U21" s="5"/>
      <c r="V21" s="5"/>
    </row>
    <row r="22" spans="2:22" x14ac:dyDescent="0.25">
      <c r="C22" s="5"/>
      <c r="D22" s="5"/>
      <c r="E22" s="5"/>
      <c r="F22" s="5"/>
      <c r="G22" s="5"/>
      <c r="H22" s="5"/>
      <c r="I22" s="5"/>
      <c r="J22" s="9"/>
      <c r="K22" s="9"/>
      <c r="L22" s="10"/>
      <c r="M22" s="9"/>
      <c r="N22" s="10"/>
      <c r="O22" s="5"/>
      <c r="P22" s="12"/>
      <c r="Q22" s="12"/>
      <c r="R22" s="13"/>
      <c r="S22" s="12"/>
      <c r="T22" s="13"/>
      <c r="U22" s="5"/>
      <c r="V22" s="5"/>
    </row>
    <row r="23" spans="2:22" x14ac:dyDescent="0.25">
      <c r="C23" s="5"/>
      <c r="D23" s="5"/>
      <c r="E23" s="5"/>
      <c r="F23" s="5"/>
      <c r="G23" s="5"/>
      <c r="H23" s="5"/>
      <c r="I23" s="5"/>
      <c r="J23" s="10"/>
      <c r="K23" s="9"/>
      <c r="L23" s="10"/>
      <c r="M23" s="9"/>
      <c r="N23" s="10"/>
      <c r="O23" s="5"/>
      <c r="P23" s="13"/>
      <c r="Q23" s="13"/>
      <c r="R23" s="13"/>
      <c r="S23" s="13"/>
      <c r="T23" s="13"/>
      <c r="U23" s="5"/>
      <c r="V23" s="5"/>
    </row>
    <row r="24" spans="2:22" x14ac:dyDescent="0.25">
      <c r="C24" s="5"/>
      <c r="D24" s="5"/>
      <c r="E24" s="5"/>
      <c r="F24" s="5"/>
      <c r="G24" s="5"/>
      <c r="H24" s="5"/>
      <c r="I24" s="5"/>
      <c r="J24" s="9"/>
      <c r="K24" s="9"/>
      <c r="L24" s="10"/>
      <c r="M24" s="9"/>
      <c r="N24" s="10"/>
      <c r="O24" s="5"/>
      <c r="P24" s="12"/>
      <c r="Q24" s="12"/>
      <c r="R24" s="13"/>
      <c r="S24" s="12"/>
      <c r="T24" s="13"/>
      <c r="U24" s="5"/>
      <c r="V24" s="5"/>
    </row>
    <row r="25" spans="2:22" x14ac:dyDescent="0.25">
      <c r="C25" s="5"/>
      <c r="D25" s="5"/>
      <c r="E25" s="5"/>
      <c r="F25" s="5"/>
      <c r="G25" s="5"/>
      <c r="H25" s="5"/>
      <c r="I25" s="5"/>
      <c r="J25" s="10"/>
      <c r="K25" s="9"/>
      <c r="L25" s="10"/>
      <c r="M25" s="9"/>
      <c r="N25" s="10"/>
      <c r="O25" s="5"/>
      <c r="P25" s="13"/>
      <c r="Q25" s="12"/>
      <c r="R25" s="13"/>
      <c r="S25" s="12"/>
      <c r="T25" s="13"/>
      <c r="U25" s="5"/>
      <c r="V25" s="5"/>
    </row>
    <row r="26" spans="2:22" x14ac:dyDescent="0.25">
      <c r="C26" s="5"/>
      <c r="D26" s="5"/>
      <c r="E26" s="5"/>
      <c r="F26" s="5"/>
      <c r="G26" s="5"/>
      <c r="H26" s="5"/>
      <c r="I26" s="5"/>
      <c r="J26" s="10"/>
      <c r="K26" s="9"/>
      <c r="L26" s="10"/>
      <c r="M26" s="9"/>
      <c r="N26" s="10"/>
      <c r="O26" s="5"/>
      <c r="P26" s="12"/>
      <c r="Q26" s="12"/>
      <c r="R26" s="13"/>
      <c r="S26" s="12"/>
      <c r="T26" s="13"/>
      <c r="U26" s="5"/>
      <c r="V26" s="5"/>
    </row>
    <row r="27" spans="2:22" x14ac:dyDescent="0.25">
      <c r="C27" s="5"/>
      <c r="D27" s="5"/>
      <c r="E27" s="5"/>
      <c r="F27" s="5"/>
      <c r="G27" s="5"/>
      <c r="H27" s="5"/>
      <c r="I27" s="5"/>
      <c r="J27" s="10"/>
      <c r="K27" s="10"/>
      <c r="L27" s="10"/>
      <c r="M27" s="10"/>
      <c r="N27" s="10"/>
      <c r="O27" s="5"/>
      <c r="P27" s="13"/>
      <c r="Q27" s="12"/>
      <c r="R27" s="13"/>
      <c r="S27" s="12"/>
      <c r="T27" s="13"/>
      <c r="U27" s="5"/>
      <c r="V27" s="5"/>
    </row>
    <row r="28" spans="2:22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x14ac:dyDescent="0.25">
      <c r="C32" s="5"/>
      <c r="D32" s="5"/>
      <c r="E32" s="5"/>
      <c r="F32" s="5"/>
      <c r="G32" s="5"/>
      <c r="H32" s="5"/>
      <c r="I32" s="4"/>
      <c r="J32" s="4">
        <v>2021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3:22" x14ac:dyDescent="0.25">
      <c r="C33" s="5"/>
      <c r="D33" s="5"/>
      <c r="E33" s="5"/>
      <c r="F33" s="5"/>
      <c r="G33" s="5"/>
      <c r="H33" s="5"/>
      <c r="I33" s="6" t="s">
        <v>12</v>
      </c>
      <c r="J33" s="13">
        <v>3509.33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3:22" x14ac:dyDescent="0.25">
      <c r="C34" s="5"/>
      <c r="D34" s="5"/>
      <c r="E34" s="5"/>
      <c r="F34" s="5"/>
      <c r="G34" s="5"/>
      <c r="H34" s="5"/>
      <c r="I34" s="7" t="s">
        <v>24</v>
      </c>
      <c r="J34" s="13">
        <v>3040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3:22" x14ac:dyDescent="0.25">
      <c r="C35" s="5"/>
      <c r="D35" s="5"/>
      <c r="E35" s="5"/>
      <c r="F35" s="5"/>
      <c r="G35" s="5"/>
      <c r="H35" s="5"/>
      <c r="I35" s="7" t="s">
        <v>23</v>
      </c>
      <c r="J35" s="13">
        <v>1740.25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3:22" x14ac:dyDescent="0.25">
      <c r="C36" s="5"/>
      <c r="D36" s="5"/>
      <c r="E36" s="5"/>
      <c r="F36" s="5"/>
      <c r="G36" s="5"/>
      <c r="H36" s="5"/>
      <c r="I36" s="7" t="s">
        <v>22</v>
      </c>
      <c r="J36" s="13">
        <v>3553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3:22" x14ac:dyDescent="0.25">
      <c r="C37" s="5"/>
      <c r="D37" s="5"/>
      <c r="E37" s="5"/>
      <c r="F37" s="5"/>
      <c r="G37" s="5"/>
      <c r="H37" s="5"/>
      <c r="I37" s="7" t="s">
        <v>11</v>
      </c>
      <c r="J37" s="13">
        <v>3056.69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3:22" x14ac:dyDescent="0.25">
      <c r="C38" s="5"/>
      <c r="D38" s="5"/>
      <c r="E38" s="5"/>
      <c r="F38" s="5"/>
      <c r="G38" s="5"/>
      <c r="H38" s="5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3:22" x14ac:dyDescent="0.25">
      <c r="C39" s="5"/>
      <c r="D39" s="5"/>
      <c r="E39" s="5"/>
      <c r="F39" s="5"/>
      <c r="G39" s="5"/>
      <c r="H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3:22" x14ac:dyDescent="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3:22" x14ac:dyDescent="0.25">
      <c r="C41" s="5"/>
      <c r="D41" s="5"/>
      <c r="E41" s="5"/>
      <c r="F41" s="5"/>
      <c r="G41" s="5"/>
      <c r="H41" s="5"/>
      <c r="I41" s="5" t="s">
        <v>15</v>
      </c>
      <c r="J41" s="1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3:22" x14ac:dyDescent="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3:22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3:22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3:22" x14ac:dyDescent="0.25">
      <c r="C45" s="5"/>
      <c r="D45" s="5"/>
      <c r="E45" s="5"/>
      <c r="F45" s="5"/>
      <c r="G45" s="5"/>
      <c r="H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</sheetData>
  <pageMargins left="0.11811023622047245" right="0.15748031496062992" top="0.74803149606299213" bottom="0.74803149606299213" header="0.31496062992125984" footer="0.31496062992125984"/>
  <pageSetup paperSize="9" scale="54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B56"/>
  <sheetViews>
    <sheetView tabSelected="1" topLeftCell="I1" zoomScale="110" zoomScaleNormal="110" workbookViewId="0">
      <selection activeCell="AA7" sqref="AA7"/>
    </sheetView>
  </sheetViews>
  <sheetFormatPr baseColWidth="10" defaultColWidth="9.140625" defaultRowHeight="15" x14ac:dyDescent="0.25"/>
  <cols>
    <col min="4" max="4" width="15.5703125" customWidth="1"/>
    <col min="5" max="5" width="9.140625" customWidth="1"/>
    <col min="6" max="6" width="10" customWidth="1"/>
    <col min="7" max="7" width="9.140625" customWidth="1"/>
    <col min="8" max="8" width="10" customWidth="1"/>
    <col min="9" max="9" width="9.140625" customWidth="1"/>
    <col min="11" max="11" width="10" bestFit="1" customWidth="1"/>
    <col min="12" max="12" width="9.85546875" bestFit="1" customWidth="1"/>
    <col min="13" max="13" width="10" bestFit="1" customWidth="1"/>
    <col min="15" max="15" width="9.42578125" customWidth="1"/>
    <col min="16" max="16" width="11.42578125" bestFit="1" customWidth="1"/>
    <col min="17" max="17" width="14.42578125" bestFit="1" customWidth="1"/>
    <col min="18" max="18" width="11.42578125" bestFit="1" customWidth="1"/>
    <col min="20" max="21" width="10" bestFit="1" customWidth="1"/>
    <col min="22" max="22" width="14.42578125" bestFit="1" customWidth="1"/>
    <col min="23" max="23" width="10" bestFit="1" customWidth="1"/>
    <col min="26" max="26" width="17.42578125" customWidth="1"/>
    <col min="27" max="27" width="12" customWidth="1"/>
    <col min="28" max="28" width="14.140625" customWidth="1"/>
    <col min="29" max="29" width="11.140625" customWidth="1"/>
  </cols>
  <sheetData>
    <row r="3" spans="2:28" x14ac:dyDescent="0.25">
      <c r="B3" s="1"/>
      <c r="C3" s="1"/>
      <c r="D3" s="1"/>
      <c r="E3" s="19">
        <v>2017</v>
      </c>
      <c r="F3" s="19"/>
      <c r="G3" s="19"/>
      <c r="H3" s="19"/>
      <c r="I3" s="12"/>
      <c r="J3" s="19">
        <v>2018</v>
      </c>
      <c r="K3" s="19"/>
      <c r="L3" s="19"/>
      <c r="M3" s="19"/>
      <c r="N3" s="12"/>
      <c r="O3" s="19">
        <v>2019</v>
      </c>
      <c r="P3" s="19"/>
      <c r="Q3" s="19"/>
      <c r="R3" s="19"/>
      <c r="S3" s="12"/>
      <c r="T3" s="19">
        <v>2020</v>
      </c>
      <c r="U3" s="19"/>
      <c r="V3" s="19"/>
      <c r="W3" s="19"/>
      <c r="Y3" s="19">
        <v>2021</v>
      </c>
      <c r="Z3" s="19"/>
      <c r="AA3" s="19"/>
      <c r="AB3" s="19"/>
    </row>
    <row r="4" spans="2:28" x14ac:dyDescent="0.25">
      <c r="B4" s="1"/>
      <c r="C4" s="1"/>
      <c r="D4" s="1"/>
      <c r="E4" s="18" t="s">
        <v>13</v>
      </c>
      <c r="F4" s="18" t="s">
        <v>14</v>
      </c>
      <c r="G4" s="18" t="s">
        <v>0</v>
      </c>
      <c r="H4" s="18" t="s">
        <v>1</v>
      </c>
      <c r="I4" s="1"/>
      <c r="J4" s="18"/>
      <c r="K4" s="18" t="s">
        <v>14</v>
      </c>
      <c r="L4" s="18" t="s">
        <v>0</v>
      </c>
      <c r="M4" s="18" t="s">
        <v>1</v>
      </c>
      <c r="N4" s="12"/>
      <c r="O4" s="18"/>
      <c r="P4" s="18" t="s">
        <v>14</v>
      </c>
      <c r="Q4" s="18" t="s">
        <v>0</v>
      </c>
      <c r="R4" s="18" t="s">
        <v>1</v>
      </c>
      <c r="S4" s="12"/>
      <c r="T4" s="18"/>
      <c r="U4" s="18" t="s">
        <v>14</v>
      </c>
      <c r="V4" s="18" t="s">
        <v>0</v>
      </c>
      <c r="W4" s="18" t="s">
        <v>1</v>
      </c>
      <c r="Y4" s="14"/>
      <c r="Z4" s="14" t="s">
        <v>14</v>
      </c>
      <c r="AA4" s="14" t="s">
        <v>0</v>
      </c>
      <c r="AB4" s="14" t="s">
        <v>1</v>
      </c>
    </row>
    <row r="5" spans="2:28" s="4" customFormat="1" x14ac:dyDescent="0.25">
      <c r="E5" s="18"/>
      <c r="F5" s="18"/>
      <c r="G5" s="18"/>
      <c r="H5" s="18"/>
      <c r="J5" s="18"/>
      <c r="K5" s="18"/>
      <c r="L5" s="18"/>
      <c r="M5" s="18"/>
      <c r="N5" s="12"/>
      <c r="O5" s="18"/>
      <c r="P5" s="18"/>
      <c r="Q5" s="18"/>
      <c r="R5" s="18"/>
      <c r="S5" s="12"/>
      <c r="T5" s="12"/>
      <c r="U5" s="12"/>
      <c r="V5" s="12"/>
      <c r="W5" s="12"/>
    </row>
    <row r="6" spans="2:28" x14ac:dyDescent="0.25">
      <c r="B6" s="1" t="s">
        <v>2</v>
      </c>
      <c r="C6" s="1"/>
      <c r="D6" s="2"/>
      <c r="E6" s="13">
        <v>46990.68</v>
      </c>
      <c r="F6" s="13">
        <v>189740.9</v>
      </c>
      <c r="G6" s="13">
        <v>61382.73</v>
      </c>
      <c r="H6" s="13">
        <f>SUM(E6:G6)</f>
        <v>298114.31</v>
      </c>
      <c r="I6" s="2"/>
      <c r="J6" s="13"/>
      <c r="K6" s="13">
        <v>234363.21</v>
      </c>
      <c r="L6" s="13">
        <v>62138.87</v>
      </c>
      <c r="M6" s="13">
        <f>SUM(J6:L6)</f>
        <v>296502.08</v>
      </c>
      <c r="N6" s="12"/>
      <c r="O6" s="13"/>
      <c r="P6" s="13">
        <f>'[1]RECAP 2019'!$M$41</f>
        <v>241887.4196288581</v>
      </c>
      <c r="Q6" s="13">
        <f>'[1]RECAP 2019'!$T$42</f>
        <v>62291.790371141906</v>
      </c>
      <c r="R6" s="13">
        <f>SUM(O6:Q6)</f>
        <v>304179.21000000002</v>
      </c>
      <c r="S6" s="12"/>
      <c r="T6" s="13"/>
      <c r="U6" s="13">
        <v>234679.85148426206</v>
      </c>
      <c r="V6" s="13">
        <v>46695.245476461867</v>
      </c>
      <c r="W6" s="13">
        <f>SUM(T6:V6)</f>
        <v>281375.09696072392</v>
      </c>
      <c r="Y6" s="13"/>
      <c r="Z6" s="13">
        <v>251157.86</v>
      </c>
      <c r="AA6" s="13">
        <f>53713.63+0.02</f>
        <v>53713.649999999994</v>
      </c>
      <c r="AB6" s="13">
        <f>SUM(Y6:AA6)</f>
        <v>304871.51</v>
      </c>
    </row>
    <row r="7" spans="2:28" x14ac:dyDescent="0.25">
      <c r="B7" s="1"/>
      <c r="C7" s="1"/>
      <c r="D7" s="2"/>
      <c r="E7" s="13"/>
      <c r="F7" s="13"/>
      <c r="G7" s="13"/>
      <c r="H7" s="13"/>
      <c r="I7" s="2"/>
      <c r="J7" s="13"/>
      <c r="K7" s="13"/>
      <c r="L7" s="13"/>
      <c r="M7" s="13"/>
      <c r="N7" s="13"/>
      <c r="O7" s="13"/>
      <c r="P7" s="13"/>
      <c r="Q7" s="13"/>
      <c r="R7" s="13"/>
      <c r="S7" s="12"/>
      <c r="T7" s="12"/>
      <c r="U7" s="12"/>
      <c r="V7" s="12"/>
      <c r="W7" s="12"/>
    </row>
    <row r="8" spans="2:28" x14ac:dyDescent="0.25">
      <c r="B8" s="1" t="s">
        <v>3</v>
      </c>
      <c r="C8" s="1"/>
      <c r="D8" s="2"/>
      <c r="E8" s="3">
        <f>$J$6/$M$6</f>
        <v>0</v>
      </c>
      <c r="F8" s="3">
        <f>$K$6/$M$6</f>
        <v>0.79042686648269034</v>
      </c>
      <c r="G8" s="3">
        <f>$L$6/$M$6</f>
        <v>0.20957313351730955</v>
      </c>
      <c r="H8" s="3">
        <v>1</v>
      </c>
      <c r="I8" s="2"/>
      <c r="J8" s="3"/>
      <c r="K8" s="3">
        <f t="shared" ref="K8:L8" si="0">K6/$R$6</f>
        <v>0.77047741033977957</v>
      </c>
      <c r="L8" s="3">
        <f t="shared" si="0"/>
        <v>0.20428375101638274</v>
      </c>
      <c r="M8" s="3">
        <v>1</v>
      </c>
      <c r="N8" s="13"/>
      <c r="O8" s="3"/>
      <c r="P8" s="3">
        <f t="shared" ref="P8:Q8" si="1">P6/$W$6</f>
        <v>0.85966179040578794</v>
      </c>
      <c r="Q8" s="3">
        <f t="shared" si="1"/>
        <v>0.22138345235234866</v>
      </c>
      <c r="R8" s="3">
        <v>1</v>
      </c>
      <c r="S8" s="12"/>
      <c r="T8" s="3"/>
      <c r="U8" s="3">
        <f>U6/$AB$6</f>
        <v>0.76976642220278979</v>
      </c>
      <c r="V8" s="3">
        <f>V6/$AB$6</f>
        <v>0.15316369009508912</v>
      </c>
      <c r="W8" s="3">
        <f>SUM(T8:V8)</f>
        <v>0.92293011229787891</v>
      </c>
      <c r="Y8" s="3"/>
      <c r="Z8" s="3">
        <f>Z6/$AB$6</f>
        <v>0.82381544933470485</v>
      </c>
      <c r="AA8" s="3">
        <f>AA6/$AB$6</f>
        <v>0.17618455066529501</v>
      </c>
      <c r="AB8" s="3">
        <f>SUM(Y8:AA8)</f>
        <v>0.99999999999999989</v>
      </c>
    </row>
    <row r="9" spans="2:28" x14ac:dyDescent="0.25">
      <c r="B9" s="1"/>
      <c r="C9" s="1"/>
      <c r="D9" s="2"/>
      <c r="E9" s="13"/>
      <c r="F9" s="13"/>
      <c r="G9" s="13"/>
      <c r="H9" s="13"/>
      <c r="I9" s="2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</row>
    <row r="10" spans="2:28" x14ac:dyDescent="0.25">
      <c r="B10" s="1" t="s">
        <v>4</v>
      </c>
      <c r="C10" s="1"/>
      <c r="D10" s="2"/>
      <c r="E10" s="3"/>
      <c r="F10" s="3"/>
      <c r="G10" s="3"/>
      <c r="H10" s="13"/>
      <c r="I10" s="2"/>
      <c r="J10" s="3"/>
      <c r="K10" s="3">
        <f>(K6-F6)/F6</f>
        <v>0.23517496754785078</v>
      </c>
      <c r="L10" s="3">
        <f>(L6-G6)/G6</f>
        <v>1.2318448527786225E-2</v>
      </c>
      <c r="M10" s="13"/>
      <c r="N10" s="13"/>
      <c r="O10" s="3"/>
      <c r="P10" s="3">
        <f>(P6-K6)/K6</f>
        <v>3.2104909421824819E-2</v>
      </c>
      <c r="Q10" s="3">
        <f>(Q6-L6)/L6</f>
        <v>2.4609454781186584E-3</v>
      </c>
      <c r="R10" s="13"/>
      <c r="S10" s="12"/>
      <c r="T10" s="12"/>
      <c r="U10" s="3">
        <f>(U6-P6)/P6</f>
        <v>-2.9797201341248032E-2</v>
      </c>
      <c r="V10" s="3">
        <f>(V6-Q6)/Q6</f>
        <v>-0.25037881880989399</v>
      </c>
      <c r="W10" s="3">
        <f>(W6-R6)/R6</f>
        <v>-7.496933481836611E-2</v>
      </c>
      <c r="Z10" s="3">
        <f>(Z6-U6)/U6</f>
        <v>7.0214841246577828E-2</v>
      </c>
      <c r="AA10" s="3">
        <f>(AA6-V6)/V6</f>
        <v>0.15030233703506204</v>
      </c>
      <c r="AB10" s="3">
        <f>(AB6-W6)/W6</f>
        <v>8.3505659502467841E-2</v>
      </c>
    </row>
    <row r="11" spans="2:28" x14ac:dyDescent="0.25"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</row>
    <row r="12" spans="2:28" ht="15.75" customHeight="1" x14ac:dyDescent="0.25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</row>
    <row r="13" spans="2:28" x14ac:dyDescent="0.25"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</row>
    <row r="14" spans="2:28" x14ac:dyDescent="0.25">
      <c r="B14" s="1"/>
      <c r="C14" s="1"/>
      <c r="D14" s="2"/>
      <c r="E14" s="2"/>
      <c r="F14" s="2"/>
      <c r="G14" s="2"/>
      <c r="H14" s="2"/>
      <c r="I14" s="2"/>
      <c r="J14" s="2"/>
      <c r="K14" s="8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</row>
    <row r="15" spans="2:28" x14ac:dyDescent="0.25"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</row>
    <row r="16" spans="2:28" x14ac:dyDescent="0.25"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</row>
    <row r="17" spans="4:15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4:15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4:15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4:15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4:15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4:15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4:15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4:15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4:15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4:15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4:15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4:15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4:15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4:15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4:15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4:15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4:15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4:15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4:15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4:1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4:1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4:15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4:15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4:15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4:15" x14ac:dyDescent="0.2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4:15" x14ac:dyDescent="0.2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4:15" x14ac:dyDescent="0.2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4:15" x14ac:dyDescent="0.2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4:15" x14ac:dyDescent="0.2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4:15" x14ac:dyDescent="0.2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4:15" x14ac:dyDescent="0.2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4:15" x14ac:dyDescent="0.2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4:15" x14ac:dyDescent="0.2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mergeCells count="5">
    <mergeCell ref="Y3:AB3"/>
    <mergeCell ref="E3:H3"/>
    <mergeCell ref="T3:W3"/>
    <mergeCell ref="O3:R3"/>
    <mergeCell ref="J3:M3"/>
  </mergeCells>
  <pageMargins left="0.13" right="0.13" top="0.74803149606299213" bottom="0.74803149606299213" header="0.31496062992125984" footer="0.31496062992125984"/>
  <pageSetup paperSize="9" scale="4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BENEFICE</vt:lpstr>
      <vt:lpstr>VENTES</vt:lpstr>
      <vt:lpstr>BENEFICE!Zone_d_impression</vt:lpstr>
      <vt:lpstr>VENTES!Zone_d_impression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Babbo</dc:creator>
  <cp:lastModifiedBy>Babbo</cp:lastModifiedBy>
  <cp:lastPrinted>2021-04-22T17:22:48Z</cp:lastPrinted>
  <dcterms:created xsi:type="dcterms:W3CDTF">2019-05-04T16:49:17Z</dcterms:created>
  <dcterms:modified xsi:type="dcterms:W3CDTF">2022-04-23T16:52:14Z</dcterms:modified>
</cp:coreProperties>
</file>